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20" windowHeight="7830" activeTab="1"/>
  </bookViews>
  <sheets>
    <sheet name="교과영역점수산출-2017" sheetId="6" r:id="rId1"/>
    <sheet name="자유학기제 성적환산" sheetId="7" r:id="rId2"/>
  </sheets>
  <definedNames>
    <definedName name="_xlnm.Print_Area" localSheetId="0">'교과영역점수산출-2017'!$B$2:$N$45</definedName>
  </definedNames>
  <calcPr calcId="125725"/>
</workbook>
</file>

<file path=xl/calcChain.xml><?xml version="1.0" encoding="utf-8"?>
<calcChain xmlns="http://schemas.openxmlformats.org/spreadsheetml/2006/main">
  <c r="L39" i="6"/>
  <c r="K39"/>
  <c r="J39"/>
  <c r="L32"/>
  <c r="K32"/>
  <c r="J32"/>
  <c r="L25"/>
  <c r="K25"/>
  <c r="J25"/>
  <c r="L18"/>
  <c r="K18"/>
  <c r="J18"/>
  <c r="K11"/>
  <c r="L11"/>
  <c r="J11"/>
  <c r="N18"/>
  <c r="N19" s="1"/>
  <c r="M18"/>
  <c r="M19" s="1"/>
  <c r="L19"/>
  <c r="K19"/>
  <c r="J19"/>
  <c r="I18"/>
  <c r="I19" s="1"/>
  <c r="H18"/>
  <c r="H19" s="1"/>
  <c r="G18"/>
  <c r="G19" s="1"/>
  <c r="F18"/>
  <c r="F19" s="1"/>
  <c r="E18"/>
  <c r="E19" s="1"/>
  <c r="D18"/>
  <c r="D19" s="1"/>
  <c r="X57"/>
  <c r="X56"/>
  <c r="X55"/>
  <c r="X54"/>
  <c r="X53"/>
  <c r="X52"/>
  <c r="X51"/>
  <c r="X50"/>
  <c r="X49"/>
  <c r="X48"/>
  <c r="U63"/>
  <c r="T63"/>
  <c r="S63"/>
  <c r="R63"/>
  <c r="Q63"/>
  <c r="U61"/>
  <c r="T61"/>
  <c r="S61"/>
  <c r="R61"/>
  <c r="Q61"/>
  <c r="U59"/>
  <c r="T59"/>
  <c r="S59"/>
  <c r="R59"/>
  <c r="Q59"/>
  <c r="U57"/>
  <c r="T57"/>
  <c r="S57"/>
  <c r="R57"/>
  <c r="Q57"/>
  <c r="U55"/>
  <c r="T55"/>
  <c r="S55"/>
  <c r="R55"/>
  <c r="Q55"/>
  <c r="U53"/>
  <c r="T53"/>
  <c r="S53"/>
  <c r="R53"/>
  <c r="Q53"/>
  <c r="U51"/>
  <c r="T51"/>
  <c r="S51"/>
  <c r="R51"/>
  <c r="Q51"/>
  <c r="V53" l="1"/>
  <c r="W50" s="1"/>
  <c r="V61"/>
  <c r="W54" s="1"/>
  <c r="V55"/>
  <c r="W51" s="1"/>
  <c r="V51"/>
  <c r="W49" s="1"/>
  <c r="V57"/>
  <c r="W52" s="1"/>
  <c r="V59"/>
  <c r="W53" s="1"/>
  <c r="V63"/>
  <c r="W55" s="1"/>
  <c r="U67"/>
  <c r="T67"/>
  <c r="S67"/>
  <c r="R67"/>
  <c r="Q67"/>
  <c r="U65"/>
  <c r="T65"/>
  <c r="S65"/>
  <c r="R65"/>
  <c r="Q65"/>
  <c r="R49"/>
  <c r="S49"/>
  <c r="T49"/>
  <c r="U49"/>
  <c r="Q49"/>
  <c r="V49" l="1"/>
  <c r="W48" s="1"/>
  <c r="V65"/>
  <c r="W56" s="1"/>
  <c r="Y56" s="1"/>
  <c r="V67"/>
  <c r="W57" s="1"/>
  <c r="N32"/>
  <c r="N33" s="1"/>
  <c r="M32"/>
  <c r="M33" s="1"/>
  <c r="L33"/>
  <c r="K33"/>
  <c r="J33"/>
  <c r="I32"/>
  <c r="I33" s="1"/>
  <c r="H32"/>
  <c r="H33" s="1"/>
  <c r="G32"/>
  <c r="G33" s="1"/>
  <c r="F32"/>
  <c r="F33" s="1"/>
  <c r="E32"/>
  <c r="E33" s="1"/>
  <c r="D32"/>
  <c r="D33" s="1"/>
  <c r="N25"/>
  <c r="N26" s="1"/>
  <c r="M25"/>
  <c r="M26" s="1"/>
  <c r="L26"/>
  <c r="K26"/>
  <c r="J26"/>
  <c r="I25"/>
  <c r="I26" s="1"/>
  <c r="H25"/>
  <c r="H26" s="1"/>
  <c r="G25"/>
  <c r="G26" s="1"/>
  <c r="F25"/>
  <c r="F26" s="1"/>
  <c r="E25"/>
  <c r="E26" s="1"/>
  <c r="D25"/>
  <c r="D26" s="1"/>
  <c r="N11"/>
  <c r="N12" s="1"/>
  <c r="M11"/>
  <c r="M12" s="1"/>
  <c r="L12"/>
  <c r="K12"/>
  <c r="J12"/>
  <c r="I11"/>
  <c r="I12" s="1"/>
  <c r="H11"/>
  <c r="H12" s="1"/>
  <c r="G11"/>
  <c r="G12" s="1"/>
  <c r="F11"/>
  <c r="F12" s="1"/>
  <c r="E11"/>
  <c r="E12" s="1"/>
  <c r="D11"/>
  <c r="D12" s="1"/>
  <c r="L40"/>
  <c r="K40"/>
  <c r="J40"/>
  <c r="N39"/>
  <c r="N40" s="1"/>
  <c r="M39"/>
  <c r="M40" s="1"/>
  <c r="I39"/>
  <c r="I40" s="1"/>
  <c r="H39"/>
  <c r="H40" s="1"/>
  <c r="G39"/>
  <c r="G40" s="1"/>
  <c r="F39"/>
  <c r="F40" s="1"/>
  <c r="E39"/>
  <c r="E40" s="1"/>
  <c r="D39"/>
  <c r="D40" s="1"/>
  <c r="J44" l="1"/>
  <c r="J42" s="1"/>
  <c r="Y48"/>
  <c r="Y55"/>
  <c r="Y57"/>
  <c r="Y53"/>
  <c r="Y51"/>
  <c r="H44"/>
  <c r="H42" s="1"/>
  <c r="Y54"/>
  <c r="Y52"/>
  <c r="Y49"/>
  <c r="Y50"/>
  <c r="F44"/>
  <c r="F42" s="1"/>
  <c r="D44"/>
  <c r="D42" s="1"/>
  <c r="B44"/>
  <c r="B42" l="1"/>
  <c r="L42" s="1"/>
  <c r="M42" s="1"/>
  <c r="B45" l="1"/>
  <c r="F45"/>
  <c r="D45"/>
  <c r="H45"/>
  <c r="J45"/>
  <c r="L44" l="1"/>
</calcChain>
</file>

<file path=xl/sharedStrings.xml><?xml version="1.0" encoding="utf-8"?>
<sst xmlns="http://schemas.openxmlformats.org/spreadsheetml/2006/main" count="166" uniqueCount="46">
  <si>
    <t>1학년 2학기</t>
    <phoneticPr fontId="1" type="noConversion"/>
  </si>
  <si>
    <t>2학년 1학기</t>
    <phoneticPr fontId="1" type="noConversion"/>
  </si>
  <si>
    <t>2학년 2학기</t>
    <phoneticPr fontId="1" type="noConversion"/>
  </si>
  <si>
    <t>3학년 1학기</t>
    <phoneticPr fontId="1" type="noConversion"/>
  </si>
  <si>
    <t>1학년 1학기</t>
    <phoneticPr fontId="1" type="noConversion"/>
  </si>
  <si>
    <t>최종 교과 영역 점수</t>
    <phoneticPr fontId="1" type="noConversion"/>
  </si>
  <si>
    <t>학년
학기</t>
    <phoneticPr fontId="1" type="noConversion"/>
  </si>
  <si>
    <t>과목</t>
    <phoneticPr fontId="1" type="noConversion"/>
  </si>
  <si>
    <t>국어</t>
    <phoneticPr fontId="1" type="noConversion"/>
  </si>
  <si>
    <t>도덕</t>
    <phoneticPr fontId="1" type="noConversion"/>
  </si>
  <si>
    <t>수학</t>
    <phoneticPr fontId="1" type="noConversion"/>
  </si>
  <si>
    <t>과학</t>
    <phoneticPr fontId="1" type="noConversion"/>
  </si>
  <si>
    <t>기술가정</t>
    <phoneticPr fontId="1" type="noConversion"/>
  </si>
  <si>
    <t>체육</t>
    <phoneticPr fontId="1" type="noConversion"/>
  </si>
  <si>
    <t>음악</t>
    <phoneticPr fontId="1" type="noConversion"/>
  </si>
  <si>
    <t>미술</t>
    <phoneticPr fontId="1" type="noConversion"/>
  </si>
  <si>
    <t>영어</t>
    <phoneticPr fontId="1" type="noConversion"/>
  </si>
  <si>
    <t>선택과목</t>
    <phoneticPr fontId="1" type="noConversion"/>
  </si>
  <si>
    <t>과목가중치</t>
    <phoneticPr fontId="1" type="noConversion"/>
  </si>
  <si>
    <t>성취도</t>
    <phoneticPr fontId="1" type="noConversion"/>
  </si>
  <si>
    <t>과목평균</t>
    <phoneticPr fontId="1" type="noConversion"/>
  </si>
  <si>
    <t>원점수</t>
    <phoneticPr fontId="1" type="noConversion"/>
  </si>
  <si>
    <t>표준편차</t>
    <phoneticPr fontId="1" type="noConversion"/>
  </si>
  <si>
    <t>사회/역사</t>
    <phoneticPr fontId="1" type="noConversion"/>
  </si>
  <si>
    <t>과목별성취도환산점수</t>
    <phoneticPr fontId="1" type="noConversion"/>
  </si>
  <si>
    <t>과목별환산점수가중치적용</t>
    <phoneticPr fontId="1" type="noConversion"/>
  </si>
  <si>
    <t>1학년
1학기</t>
    <phoneticPr fontId="1" type="noConversion"/>
  </si>
  <si>
    <t>1학년
2학기</t>
    <phoneticPr fontId="1" type="noConversion"/>
  </si>
  <si>
    <t>2학년
1학기</t>
    <phoneticPr fontId="1" type="noConversion"/>
  </si>
  <si>
    <t>2학년
2학기</t>
    <phoneticPr fontId="1" type="noConversion"/>
  </si>
  <si>
    <t>3학년
1학기</t>
    <phoneticPr fontId="1" type="noConversion"/>
  </si>
  <si>
    <t>입력 미완료</t>
    <phoneticPr fontId="1" type="noConversion"/>
  </si>
  <si>
    <t>자유학기</t>
    <phoneticPr fontId="1" type="noConversion"/>
  </si>
  <si>
    <t>자유학기</t>
    <phoneticPr fontId="1" type="noConversion"/>
  </si>
  <si>
    <t>정상</t>
    <phoneticPr fontId="1" type="noConversion"/>
  </si>
  <si>
    <t>자유학기</t>
    <phoneticPr fontId="1" type="noConversion"/>
  </si>
  <si>
    <t>RESULT</t>
    <phoneticPr fontId="1" type="noConversion"/>
  </si>
  <si>
    <t>Result2</t>
    <phoneticPr fontId="1" type="noConversion"/>
  </si>
  <si>
    <t>CODE</t>
    <phoneticPr fontId="1" type="noConversion"/>
  </si>
  <si>
    <t>A</t>
  </si>
  <si>
    <t>A</t>
    <phoneticPr fontId="1" type="noConversion"/>
  </si>
  <si>
    <t>B</t>
  </si>
  <si>
    <t>A</t>
    <phoneticPr fontId="1" type="noConversion"/>
  </si>
  <si>
    <t>C</t>
  </si>
  <si>
    <t>D</t>
  </si>
  <si>
    <r>
      <rPr>
        <b/>
        <sz val="20"/>
        <color theme="1"/>
        <rFont val="맑은 고딕"/>
        <family val="3"/>
        <charset val="129"/>
      </rPr>
      <t>&lt; 유의사항 &gt;</t>
    </r>
    <r>
      <rPr>
        <sz val="14"/>
        <color theme="1"/>
        <rFont val="맑은 고딕"/>
        <family val="2"/>
        <charset val="129"/>
      </rPr>
      <t xml:space="preserve">
</t>
    </r>
    <r>
      <rPr>
        <sz val="11"/>
        <color theme="1"/>
        <rFont val="맑은 고딕"/>
        <family val="3"/>
        <charset val="129"/>
      </rPr>
      <t xml:space="preserve">1. 집중이수제 때문에 특정 과목이 없는 학기라면 그 과목의 성취도는 모두 </t>
    </r>
    <r>
      <rPr>
        <b/>
        <sz val="11"/>
        <color theme="1"/>
        <rFont val="맑은 고딕"/>
        <family val="3"/>
        <charset val="129"/>
      </rPr>
      <t>"0"</t>
    </r>
    <r>
      <rPr>
        <sz val="11"/>
        <color theme="1"/>
        <rFont val="맑은 고딕"/>
        <family val="3"/>
        <charset val="129"/>
      </rPr>
      <t xml:space="preserve">을 넣어주세요.
2. 자유학기제 학기의 경우, 그 학기의 모든 과목의 성취도는 모두 </t>
    </r>
    <r>
      <rPr>
        <b/>
        <sz val="11"/>
        <color theme="1"/>
        <rFont val="맑은 고딕"/>
        <family val="3"/>
        <charset val="129"/>
      </rPr>
      <t>"0"</t>
    </r>
    <r>
      <rPr>
        <sz val="11"/>
        <color theme="1"/>
        <rFont val="맑은 고딕"/>
        <family val="3"/>
        <charset val="129"/>
      </rPr>
      <t>을 넣어주세요.
3. 한 학기에 사회와 역사를 모두 배운 경우 두 과목 중 우수한 성취를 거둔 과목을 선택하여 입력하세요.
4. 한 학기에 선택과목이 (컴퓨터, 한문, 제2외국어, 환경등의 과목처럼 생활기록부에는 성취도 표기가 있으나 본교 계산식에 빠져있는 과목) 두 개 이상인 경우 그 과목 중 우수한 성취를 거둔 과목을 선택하여 입력하세요.</t>
    </r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</si>
</sst>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;[Red]\-0\ "/>
    <numFmt numFmtId="177" formatCode="0.00_ "/>
    <numFmt numFmtId="178" formatCode="0.00_ ;[Red]\-0.00\ "/>
    <numFmt numFmtId="179" formatCode="mm&quot;월&quot;\ dd&quot;일&quot;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11"/>
      <color theme="0"/>
      <name val="맑은 고딕"/>
      <family val="2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1"/>
      <color rgb="FFC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ajor"/>
    </font>
    <font>
      <b/>
      <sz val="28"/>
      <color rgb="FFFF0000"/>
      <name val="맑은 고딕"/>
      <family val="3"/>
      <charset val="129"/>
      <scheme val="major"/>
    </font>
    <font>
      <b/>
      <sz val="12"/>
      <color theme="0"/>
      <name val="맑은 고딕"/>
      <family val="3"/>
      <charset val="129"/>
      <scheme val="minor"/>
    </font>
    <font>
      <sz val="14"/>
      <color theme="1"/>
      <name val="맑은 고딕"/>
      <family val="2"/>
      <charset val="129"/>
    </font>
    <font>
      <sz val="14"/>
      <color theme="1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  <scheme val="minor"/>
    </font>
    <font>
      <sz val="10"/>
      <color theme="1" tint="0.34998626667073579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4"/>
      <color theme="5" tint="-0.249977111117893"/>
      <name val="맑은 고딕"/>
      <family val="3"/>
      <charset val="129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 applyProtection="1">
      <alignment horizontal="center" vertical="center" shrinkToFit="1"/>
      <protection hidden="1"/>
    </xf>
    <xf numFmtId="0" fontId="2" fillId="2" borderId="1" xfId="2" applyFont="1" applyBorder="1" applyAlignment="1" applyProtection="1">
      <alignment horizontal="center" vertical="center" shrinkToFit="1"/>
      <protection hidden="1"/>
    </xf>
    <xf numFmtId="0" fontId="11" fillId="3" borderId="1" xfId="3" applyFont="1" applyBorder="1" applyAlignment="1" applyProtection="1">
      <alignment horizontal="center" vertical="center" shrinkToFit="1"/>
      <protection hidden="1"/>
    </xf>
    <xf numFmtId="10" fontId="0" fillId="0" borderId="0" xfId="0" applyNumberFormat="1" applyAlignment="1" applyProtection="1">
      <alignment horizontal="center" vertical="center" shrinkToFit="1"/>
      <protection hidden="1"/>
    </xf>
    <xf numFmtId="0" fontId="2" fillId="2" borderId="1" xfId="2" applyFont="1" applyBorder="1" applyAlignment="1" applyProtection="1">
      <alignment horizontal="centerContinuous" vertical="center" shrinkToFit="1"/>
      <protection hidden="1"/>
    </xf>
    <xf numFmtId="176" fontId="17" fillId="5" borderId="1" xfId="5" applyNumberFormat="1" applyFont="1" applyBorder="1" applyAlignment="1" applyProtection="1">
      <alignment horizontal="center" vertical="center" shrinkToFit="1"/>
      <protection hidden="1"/>
    </xf>
    <xf numFmtId="10" fontId="4" fillId="9" borderId="1" xfId="1" applyNumberFormat="1" applyFill="1" applyBorder="1" applyAlignment="1" applyProtection="1">
      <alignment horizontal="centerContinuous" vertical="center" shrinkToFit="1"/>
      <protection hidden="1"/>
    </xf>
    <xf numFmtId="10" fontId="6" fillId="9" borderId="1" xfId="1" applyNumberFormat="1" applyFont="1" applyFill="1" applyBorder="1" applyAlignment="1" applyProtection="1">
      <alignment horizontal="centerContinuous" vertical="center" shrinkToFit="1"/>
      <protection hidden="1"/>
    </xf>
    <xf numFmtId="177" fontId="9" fillId="9" borderId="1" xfId="1" applyNumberFormat="1" applyFont="1" applyFill="1" applyBorder="1" applyAlignment="1" applyProtection="1">
      <alignment horizontal="centerContinuous" vertical="center" shrinkToFit="1"/>
      <protection hidden="1"/>
    </xf>
    <xf numFmtId="10" fontId="9" fillId="9" borderId="1" xfId="1" applyNumberFormat="1" applyFont="1" applyFill="1" applyBorder="1" applyAlignment="1" applyProtection="1">
      <alignment horizontal="centerContinuous" vertical="center" shrinkToFit="1"/>
      <protection hidden="1"/>
    </xf>
    <xf numFmtId="176" fontId="17" fillId="10" borderId="1" xfId="5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Continuous" vertical="center" shrinkToFit="1"/>
      <protection hidden="1"/>
    </xf>
    <xf numFmtId="0" fontId="0" fillId="7" borderId="12" xfId="0" applyFill="1" applyBorder="1" applyAlignment="1" applyProtection="1">
      <alignment horizontal="center" vertical="center" shrinkToFit="1"/>
      <protection hidden="1"/>
    </xf>
    <xf numFmtId="0" fontId="0" fillId="7" borderId="13" xfId="0" applyFill="1" applyBorder="1" applyAlignment="1" applyProtection="1">
      <alignment horizontal="center" vertical="center" shrinkToFit="1"/>
      <protection hidden="1"/>
    </xf>
    <xf numFmtId="0" fontId="0" fillId="7" borderId="4" xfId="0" applyFill="1" applyBorder="1" applyAlignment="1" applyProtection="1">
      <alignment horizontal="center" vertical="center" shrinkToFit="1"/>
      <protection hidden="1"/>
    </xf>
    <xf numFmtId="179" fontId="0" fillId="0" borderId="0" xfId="0" applyNumberFormat="1" applyAlignment="1" applyProtection="1">
      <alignment horizontal="center" vertical="center" shrinkToFit="1"/>
      <protection hidden="1"/>
    </xf>
    <xf numFmtId="177" fontId="23" fillId="9" borderId="1" xfId="1" applyNumberFormat="1" applyFont="1" applyFill="1" applyBorder="1" applyAlignment="1" applyProtection="1">
      <alignment horizontal="centerContinuous" vertical="center" shrinkToFit="1"/>
      <protection hidden="1"/>
    </xf>
    <xf numFmtId="10" fontId="23" fillId="9" borderId="1" xfId="1" applyNumberFormat="1" applyFont="1" applyFill="1" applyBorder="1" applyAlignment="1" applyProtection="1">
      <alignment horizontal="centerContinuous" vertical="center" shrinkToFit="1"/>
      <protection hidden="1"/>
    </xf>
    <xf numFmtId="0" fontId="15" fillId="0" borderId="1" xfId="4" applyFont="1" applyFill="1" applyBorder="1" applyAlignment="1" applyProtection="1">
      <alignment horizontal="center" vertical="center" shrinkToFit="1"/>
      <protection hidden="1"/>
    </xf>
    <xf numFmtId="0" fontId="8" fillId="6" borderId="1" xfId="4" applyFont="1" applyFill="1" applyBorder="1" applyAlignment="1" applyProtection="1">
      <alignment vertical="center" shrinkToFit="1"/>
      <protection hidden="1"/>
    </xf>
    <xf numFmtId="0" fontId="20" fillId="12" borderId="1" xfId="4" applyFont="1" applyFill="1" applyBorder="1" applyAlignment="1" applyProtection="1">
      <alignment horizontal="center" vertical="center" shrinkToFit="1"/>
      <protection hidden="1"/>
    </xf>
    <xf numFmtId="0" fontId="21" fillId="6" borderId="1" xfId="4" applyFont="1" applyFill="1" applyBorder="1" applyAlignment="1" applyProtection="1">
      <alignment vertical="center" shrinkToFit="1"/>
      <protection hidden="1"/>
    </xf>
    <xf numFmtId="0" fontId="21" fillId="6" borderId="1" xfId="4" applyFont="1" applyFill="1" applyBorder="1" applyAlignment="1" applyProtection="1">
      <alignment horizontal="center" vertical="center" shrinkToFit="1"/>
      <protection hidden="1"/>
    </xf>
    <xf numFmtId="0" fontId="14" fillId="0" borderId="1" xfId="4" applyFont="1" applyFill="1" applyBorder="1" applyAlignment="1" applyProtection="1">
      <alignment horizontal="center" vertical="center" shrinkToFit="1"/>
      <protection locked="0" hidden="1"/>
    </xf>
    <xf numFmtId="0" fontId="15" fillId="0" borderId="1" xfId="4" applyFont="1" applyFill="1" applyBorder="1" applyAlignment="1" applyProtection="1">
      <alignment horizontal="center" vertical="center" shrinkToFit="1"/>
      <protection locked="0" hidden="1"/>
    </xf>
    <xf numFmtId="0" fontId="8" fillId="6" borderId="1" xfId="4" applyFont="1" applyFill="1" applyBorder="1" applyAlignment="1" applyProtection="1">
      <alignment vertical="center" shrinkToFit="1"/>
      <protection locked="0" hidden="1"/>
    </xf>
    <xf numFmtId="0" fontId="20" fillId="12" borderId="1" xfId="4" applyFont="1" applyFill="1" applyBorder="1" applyAlignment="1" applyProtection="1">
      <alignment horizontal="center" vertical="center" shrinkToFit="1"/>
      <protection locked="0" hidden="1"/>
    </xf>
    <xf numFmtId="0" fontId="21" fillId="6" borderId="1" xfId="4" applyFont="1" applyFill="1" applyBorder="1" applyAlignment="1" applyProtection="1">
      <alignment vertical="center" shrinkToFit="1"/>
      <protection locked="0" hidden="1"/>
    </xf>
    <xf numFmtId="0" fontId="21" fillId="6" borderId="1" xfId="4" applyFont="1" applyFill="1" applyBorder="1" applyAlignment="1" applyProtection="1">
      <alignment horizontal="center" vertical="center" shrinkToFit="1"/>
      <protection locked="0" hidden="1"/>
    </xf>
    <xf numFmtId="176" fontId="17" fillId="5" borderId="1" xfId="5" applyNumberFormat="1" applyFont="1" applyBorder="1" applyAlignment="1" applyProtection="1">
      <alignment horizontal="center" vertical="center" shrinkToFit="1"/>
      <protection locked="0" hidden="1"/>
    </xf>
    <xf numFmtId="176" fontId="17" fillId="10" borderId="1" xfId="5" applyNumberFormat="1" applyFont="1" applyFill="1" applyBorder="1" applyAlignment="1" applyProtection="1">
      <alignment horizontal="center" vertical="center" shrinkToFit="1"/>
      <protection locked="0" hidden="1"/>
    </xf>
    <xf numFmtId="0" fontId="0" fillId="7" borderId="13" xfId="0" applyFill="1" applyBorder="1" applyAlignment="1" applyProtection="1">
      <alignment horizontal="center" vertical="center" shrinkToFit="1"/>
      <protection locked="0" hidden="1"/>
    </xf>
    <xf numFmtId="0" fontId="0" fillId="7" borderId="4" xfId="0" applyFill="1" applyBorder="1" applyAlignment="1" applyProtection="1">
      <alignment horizontal="center" vertical="center" shrinkToFit="1"/>
      <protection locked="0" hidden="1"/>
    </xf>
    <xf numFmtId="0" fontId="7" fillId="10" borderId="1" xfId="2" applyFont="1" applyFill="1" applyBorder="1" applyAlignment="1" applyProtection="1">
      <alignment horizontal="center" vertical="center" wrapText="1" shrinkToFit="1"/>
      <protection hidden="1"/>
    </xf>
    <xf numFmtId="0" fontId="7" fillId="8" borderId="1" xfId="2" applyFont="1" applyFill="1" applyBorder="1" applyAlignment="1" applyProtection="1">
      <alignment horizontal="center" vertical="center" wrapText="1" shrinkToFit="1"/>
      <protection hidden="1"/>
    </xf>
    <xf numFmtId="178" fontId="10" fillId="9" borderId="5" xfId="1" applyNumberFormat="1" applyFont="1" applyFill="1" applyBorder="1" applyAlignment="1" applyProtection="1">
      <alignment horizontal="center" vertical="center" shrinkToFit="1"/>
      <protection hidden="1"/>
    </xf>
    <xf numFmtId="178" fontId="10" fillId="9" borderId="6" xfId="1" applyNumberFormat="1" applyFont="1" applyFill="1" applyBorder="1" applyAlignment="1" applyProtection="1">
      <alignment horizontal="center" vertical="center" shrinkToFit="1"/>
      <protection hidden="1"/>
    </xf>
    <xf numFmtId="178" fontId="10" fillId="9" borderId="7" xfId="1" applyNumberFormat="1" applyFont="1" applyFill="1" applyBorder="1" applyAlignment="1" applyProtection="1">
      <alignment horizontal="center" vertical="center" shrinkToFit="1"/>
      <protection hidden="1"/>
    </xf>
    <xf numFmtId="178" fontId="10" fillId="9" borderId="8" xfId="1" applyNumberFormat="1" applyFont="1" applyFill="1" applyBorder="1" applyAlignment="1" applyProtection="1">
      <alignment horizontal="center" vertical="center" shrinkToFit="1"/>
      <protection hidden="1"/>
    </xf>
    <xf numFmtId="178" fontId="10" fillId="9" borderId="9" xfId="1" applyNumberFormat="1" applyFont="1" applyFill="1" applyBorder="1" applyAlignment="1" applyProtection="1">
      <alignment horizontal="center" vertical="center" shrinkToFit="1"/>
      <protection hidden="1"/>
    </xf>
    <xf numFmtId="178" fontId="10" fillId="9" borderId="10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Border="1" applyAlignment="1" applyProtection="1">
      <alignment horizontal="left" vertical="center" wrapText="1" indent="2" shrinkToFit="1"/>
      <protection hidden="1"/>
    </xf>
    <xf numFmtId="0" fontId="13" fillId="0" borderId="1" xfId="0" applyFont="1" applyBorder="1" applyAlignment="1" applyProtection="1">
      <alignment horizontal="left" vertical="center" indent="2" shrinkToFit="1"/>
      <protection hidden="1"/>
    </xf>
    <xf numFmtId="0" fontId="11" fillId="3" borderId="1" xfId="3" applyFont="1" applyBorder="1" applyAlignment="1" applyProtection="1">
      <alignment horizontal="center" vertical="center" wrapText="1" shrinkToFit="1"/>
      <protection hidden="1"/>
    </xf>
    <xf numFmtId="0" fontId="7" fillId="14" borderId="1" xfId="2" applyFont="1" applyFill="1" applyBorder="1" applyAlignment="1" applyProtection="1">
      <alignment horizontal="center" vertical="center" wrapText="1" shrinkToFit="1"/>
      <protection hidden="1"/>
    </xf>
    <xf numFmtId="0" fontId="7" fillId="13" borderId="2" xfId="2" applyFont="1" applyFill="1" applyBorder="1" applyAlignment="1" applyProtection="1">
      <alignment horizontal="center" vertical="center" wrapText="1" shrinkToFit="1"/>
      <protection hidden="1"/>
    </xf>
    <xf numFmtId="0" fontId="7" fillId="13" borderId="11" xfId="2" applyFont="1" applyFill="1" applyBorder="1" applyAlignment="1" applyProtection="1">
      <alignment horizontal="center" vertical="center" wrapText="1" shrinkToFit="1"/>
      <protection hidden="1"/>
    </xf>
    <xf numFmtId="0" fontId="7" fillId="13" borderId="3" xfId="2" applyFont="1" applyFill="1" applyBorder="1" applyAlignment="1" applyProtection="1">
      <alignment horizontal="center" vertical="center" wrapText="1" shrinkToFit="1"/>
      <protection hidden="1"/>
    </xf>
    <xf numFmtId="0" fontId="7" fillId="11" borderId="2" xfId="2" applyFont="1" applyFill="1" applyBorder="1" applyAlignment="1" applyProtection="1">
      <alignment horizontal="center" vertical="center" wrapText="1" shrinkToFit="1"/>
      <protection hidden="1"/>
    </xf>
    <xf numFmtId="0" fontId="7" fillId="11" borderId="11" xfId="2" applyFont="1" applyFill="1" applyBorder="1" applyAlignment="1" applyProtection="1">
      <alignment horizontal="center" vertical="center" wrapText="1" shrinkToFit="1"/>
      <protection hidden="1"/>
    </xf>
    <xf numFmtId="0" fontId="7" fillId="11" borderId="3" xfId="2" applyFont="1" applyFill="1" applyBorder="1" applyAlignment="1" applyProtection="1">
      <alignment horizontal="center" vertical="center" wrapText="1" shrinkToFit="1"/>
      <protection hidden="1"/>
    </xf>
  </cellXfs>
  <cellStyles count="6">
    <cellStyle name="20% - 강조색2" xfId="2" builtinId="34"/>
    <cellStyle name="40% - 강조색5" xfId="4" builtinId="47"/>
    <cellStyle name="강조색4" xfId="3" builtinId="41"/>
    <cellStyle name="강조색6" xfId="5" builtinId="49"/>
    <cellStyle name="제목" xfId="1" builtinId="15"/>
    <cellStyle name="표준" xfId="0" builtinId="0"/>
  </cellStyles>
  <dxfs count="6"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16</xdr:row>
      <xdr:rowOff>38100</xdr:rowOff>
    </xdr:to>
    <xdr:sp macro="" textlink="">
      <xdr:nvSpPr>
        <xdr:cNvPr id="2" name="TextBox 1"/>
        <xdr:cNvSpPr txBox="1"/>
      </xdr:nvSpPr>
      <xdr:spPr>
        <a:xfrm>
          <a:off x="685800" y="209550"/>
          <a:ext cx="8229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endParaRPr lang="en-US" altLang="ko-KR" sz="1000">
            <a:solidFill>
              <a:schemeClr val="dk1"/>
            </a:solidFill>
            <a:effectLst/>
            <a:latin typeface="돋움체" pitchFamily="49" charset="-127"/>
            <a:ea typeface="돋움체" pitchFamily="49" charset="-127"/>
            <a:cs typeface="+mn-cs"/>
          </a:endParaRPr>
        </a:p>
        <a:p>
          <a:pPr latinLnBrk="1"/>
          <a:r>
            <a:rPr lang="ko-KR" altLang="en-US" sz="1100" b="1">
              <a:solidFill>
                <a:schemeClr val="dk1"/>
              </a:solidFill>
              <a:effectLst/>
              <a:latin typeface="돋움체" pitchFamily="49" charset="-127"/>
              <a:ea typeface="돋움체" pitchFamily="49" charset="-127"/>
              <a:cs typeface="+mn-cs"/>
            </a:rPr>
            <a:t>자유 학기제 성적 환산기준</a:t>
          </a:r>
          <a:endParaRPr lang="en-US" altLang="ko-KR" sz="1100" b="1">
            <a:solidFill>
              <a:schemeClr val="dk1"/>
            </a:solidFill>
            <a:effectLst/>
            <a:latin typeface="돋움체" pitchFamily="49" charset="-127"/>
            <a:ea typeface="돋움체" pitchFamily="49" charset="-127"/>
            <a:cs typeface="+mn-cs"/>
          </a:endParaRPr>
        </a:p>
        <a:p>
          <a:pPr latinLnBrk="1"/>
          <a:endParaRPr lang="en-US" altLang="ko-KR" sz="1000">
            <a:solidFill>
              <a:schemeClr val="dk1"/>
            </a:solidFill>
            <a:effectLst/>
            <a:latin typeface="돋움체" pitchFamily="49" charset="-127"/>
            <a:ea typeface="돋움체" pitchFamily="49" charset="-127"/>
            <a:cs typeface="+mn-cs"/>
          </a:endParaRPr>
        </a:p>
        <a:p>
          <a:pPr latinLnBrk="1"/>
          <a:r>
            <a:rPr lang="ko-KR" altLang="en-US" sz="1000">
              <a:solidFill>
                <a:schemeClr val="dk1"/>
              </a:solidFill>
              <a:effectLst/>
              <a:latin typeface="돋움체" pitchFamily="49" charset="-127"/>
              <a:ea typeface="돋움체" pitchFamily="49" charset="-127"/>
              <a:cs typeface="+mn-cs"/>
            </a:rPr>
            <a:t>학생이 보유한 가장 최근</a:t>
          </a:r>
          <a:r>
            <a:rPr lang="ko-KR" altLang="en-US" sz="1000" baseline="0">
              <a:solidFill>
                <a:schemeClr val="dk1"/>
              </a:solidFill>
              <a:effectLst/>
              <a:latin typeface="돋움체" pitchFamily="49" charset="-127"/>
              <a:ea typeface="돋움체" pitchFamily="49" charset="-127"/>
              <a:cs typeface="+mn-cs"/>
            </a:rPr>
            <a:t> 학기의 성적을 입력하여 산출함</a:t>
          </a:r>
          <a:endParaRPr lang="ko-KR" altLang="en-US" sz="1000">
            <a:latin typeface="돋움체" pitchFamily="49" charset="-127"/>
            <a:ea typeface="돋움체" pitchFamily="49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7"/>
  <sheetViews>
    <sheetView zoomScaleNormal="100" workbookViewId="0">
      <selection activeCell="AD21" sqref="AD21"/>
    </sheetView>
  </sheetViews>
  <sheetFormatPr defaultRowHeight="16.5"/>
  <cols>
    <col min="1" max="1" width="1.625" style="1" customWidth="1"/>
    <col min="2" max="3" width="9" style="1"/>
    <col min="4" max="14" width="9.125" style="1" customWidth="1"/>
    <col min="15" max="15" width="9" style="1"/>
    <col min="16" max="21" width="9" style="1" hidden="1" customWidth="1"/>
    <col min="22" max="23" width="19.25" style="1" hidden="1" customWidth="1"/>
    <col min="24" max="25" width="9" style="1" hidden="1" customWidth="1"/>
    <col min="26" max="26" width="0" style="1" hidden="1" customWidth="1"/>
    <col min="27" max="16384" width="9" style="1"/>
  </cols>
  <sheetData>
    <row r="1" spans="1:15" ht="9" customHeight="1">
      <c r="A1" s="12" t="s">
        <v>31</v>
      </c>
      <c r="B1" s="13" t="s">
        <v>32</v>
      </c>
    </row>
    <row r="2" spans="1:15" ht="120" customHeight="1">
      <c r="B2" s="46" t="s">
        <v>45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9" customHeight="1"/>
    <row r="4" spans="1:15" ht="21" customHeight="1">
      <c r="B4" s="48" t="s">
        <v>6</v>
      </c>
      <c r="C4" s="3" t="s">
        <v>7</v>
      </c>
      <c r="D4" s="3" t="s">
        <v>8</v>
      </c>
      <c r="E4" s="3" t="s">
        <v>9</v>
      </c>
      <c r="F4" s="3" t="s">
        <v>23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</row>
    <row r="5" spans="1:15" ht="21" customHeight="1">
      <c r="B5" s="48"/>
      <c r="C5" s="3" t="s">
        <v>18</v>
      </c>
      <c r="D5" s="3">
        <v>5</v>
      </c>
      <c r="E5" s="3">
        <v>2</v>
      </c>
      <c r="F5" s="3">
        <v>3</v>
      </c>
      <c r="G5" s="3">
        <v>5</v>
      </c>
      <c r="H5" s="3">
        <v>5</v>
      </c>
      <c r="I5" s="3">
        <v>1</v>
      </c>
      <c r="J5" s="3">
        <v>1</v>
      </c>
      <c r="K5" s="3">
        <v>1</v>
      </c>
      <c r="L5" s="3">
        <v>1</v>
      </c>
      <c r="M5" s="3">
        <v>5</v>
      </c>
      <c r="N5" s="3">
        <v>2</v>
      </c>
    </row>
    <row r="6" spans="1:15" ht="12.75" customHeight="1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5" ht="39.75" customHeight="1">
      <c r="B7" s="49" t="s">
        <v>26</v>
      </c>
      <c r="C7" s="2" t="s">
        <v>19</v>
      </c>
      <c r="D7" s="28" t="s">
        <v>39</v>
      </c>
      <c r="E7" s="28" t="s">
        <v>39</v>
      </c>
      <c r="F7" s="28" t="s">
        <v>39</v>
      </c>
      <c r="G7" s="28" t="s">
        <v>39</v>
      </c>
      <c r="H7" s="28" t="s">
        <v>39</v>
      </c>
      <c r="I7" s="28" t="s">
        <v>39</v>
      </c>
      <c r="J7" s="28" t="s">
        <v>39</v>
      </c>
      <c r="K7" s="28" t="s">
        <v>39</v>
      </c>
      <c r="L7" s="28" t="s">
        <v>39</v>
      </c>
      <c r="M7" s="28" t="s">
        <v>39</v>
      </c>
      <c r="N7" s="28" t="s">
        <v>39</v>
      </c>
    </row>
    <row r="8" spans="1:15" ht="20.25" hidden="1" customHeight="1">
      <c r="B8" s="49"/>
      <c r="C8" s="2" t="s">
        <v>21</v>
      </c>
      <c r="D8" s="29"/>
      <c r="E8" s="29"/>
      <c r="F8" s="29"/>
      <c r="G8" s="29"/>
      <c r="H8" s="29"/>
      <c r="I8" s="29"/>
      <c r="J8" s="30"/>
      <c r="K8" s="30"/>
      <c r="L8" s="30"/>
      <c r="M8" s="29"/>
      <c r="N8" s="29"/>
    </row>
    <row r="9" spans="1:15" ht="20.25" hidden="1" customHeight="1">
      <c r="B9" s="49"/>
      <c r="C9" s="2" t="s">
        <v>20</v>
      </c>
      <c r="D9" s="31"/>
      <c r="E9" s="31"/>
      <c r="F9" s="31"/>
      <c r="G9" s="31"/>
      <c r="H9" s="31"/>
      <c r="I9" s="31"/>
      <c r="J9" s="32"/>
      <c r="K9" s="32"/>
      <c r="L9" s="32"/>
      <c r="M9" s="31"/>
      <c r="N9" s="31"/>
    </row>
    <row r="10" spans="1:15" ht="20.25" hidden="1" customHeight="1">
      <c r="B10" s="49"/>
      <c r="C10" s="2" t="s">
        <v>22</v>
      </c>
      <c r="D10" s="31"/>
      <c r="E10" s="31"/>
      <c r="F10" s="31"/>
      <c r="G10" s="31"/>
      <c r="H10" s="31"/>
      <c r="I10" s="31"/>
      <c r="J10" s="33"/>
      <c r="K10" s="33"/>
      <c r="L10" s="33"/>
      <c r="M10" s="31"/>
      <c r="N10" s="31"/>
    </row>
    <row r="11" spans="1:15" ht="17.25" hidden="1" customHeight="1">
      <c r="B11" s="5" t="s">
        <v>24</v>
      </c>
      <c r="C11" s="5"/>
      <c r="D11" s="34">
        <f>IF(EXACT(D7,0),0,IF(EXACT(D7,"A"),100,IF(EXACT(D7,"B"),90,IF(EXACT(D7,"C"),80,IF(EXACT(D7,"D"),70,IF(EXACT(D7,"E"),60,0))))))</f>
        <v>100</v>
      </c>
      <c r="E11" s="34">
        <f t="shared" ref="E11:I11" si="0">IF(EXACT(E7,0),0,IF(EXACT(E7,"A"),100,IF(EXACT(E7,"B"),90,IF(EXACT(E7,"C"),80,IF(EXACT(E7,"D"),70,IF(EXACT(E7,"E"),60,0))))))</f>
        <v>100</v>
      </c>
      <c r="F11" s="34">
        <f t="shared" si="0"/>
        <v>100</v>
      </c>
      <c r="G11" s="34">
        <f t="shared" si="0"/>
        <v>100</v>
      </c>
      <c r="H11" s="34">
        <f t="shared" si="0"/>
        <v>100</v>
      </c>
      <c r="I11" s="34">
        <f t="shared" si="0"/>
        <v>100</v>
      </c>
      <c r="J11" s="35">
        <f>IF(EXACT(J7,0),0,IF(EXACT(J7,"A"),100,IF(EXACT(J7,"B"),90,IF(EXACT(J7,"C"),80,0))))</f>
        <v>100</v>
      </c>
      <c r="K11" s="35">
        <f>IF(EXACT(K7,0),0,IF(EXACT(K7,"A"),100,IF(EXACT(K7,"B"),90,IF(EXACT(K7,"C"),80,0))))</f>
        <v>100</v>
      </c>
      <c r="L11" s="35">
        <f>IF(EXACT(L7,0),0,IF(EXACT(L7,"A"),100,IF(EXACT(L7,"B"),90,IF(EXACT(L7,"C"),80,0))))</f>
        <v>100</v>
      </c>
      <c r="M11" s="34">
        <f t="shared" ref="M11:N11" si="1">IF(EXACT(M7,0),0,IF(EXACT(M7,"A"),100,IF(EXACT(M7,"B"),90,IF(EXACT(M7,"C"),80,IF(EXACT(M7,"D"),70,IF(EXACT(M7,"E"),60,0))))))</f>
        <v>100</v>
      </c>
      <c r="N11" s="34">
        <f t="shared" si="1"/>
        <v>100</v>
      </c>
    </row>
    <row r="12" spans="1:15" ht="17.25" hidden="1" customHeight="1">
      <c r="B12" s="5" t="s">
        <v>25</v>
      </c>
      <c r="C12" s="5"/>
      <c r="D12" s="34">
        <f t="shared" ref="D12:N12" si="2">IF(ISNUMBER(D11),D11*D$5,"")</f>
        <v>500</v>
      </c>
      <c r="E12" s="34">
        <f t="shared" si="2"/>
        <v>200</v>
      </c>
      <c r="F12" s="34">
        <f t="shared" si="2"/>
        <v>300</v>
      </c>
      <c r="G12" s="34">
        <f t="shared" si="2"/>
        <v>500</v>
      </c>
      <c r="H12" s="34">
        <f t="shared" si="2"/>
        <v>500</v>
      </c>
      <c r="I12" s="34">
        <f t="shared" si="2"/>
        <v>100</v>
      </c>
      <c r="J12" s="35">
        <f t="shared" si="2"/>
        <v>100</v>
      </c>
      <c r="K12" s="35">
        <f t="shared" si="2"/>
        <v>100</v>
      </c>
      <c r="L12" s="35">
        <f t="shared" si="2"/>
        <v>100</v>
      </c>
      <c r="M12" s="34">
        <f t="shared" si="2"/>
        <v>500</v>
      </c>
      <c r="N12" s="34">
        <f t="shared" si="2"/>
        <v>200</v>
      </c>
      <c r="O12" s="4"/>
    </row>
    <row r="13" spans="1:15" ht="5.25" customHeight="1">
      <c r="B13" s="17"/>
      <c r="C13" s="1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5" ht="39.950000000000003" customHeight="1">
      <c r="B14" s="50" t="s">
        <v>27</v>
      </c>
      <c r="C14" s="2" t="s">
        <v>19</v>
      </c>
      <c r="D14" s="28" t="s">
        <v>41</v>
      </c>
      <c r="E14" s="28" t="s">
        <v>40</v>
      </c>
      <c r="F14" s="28" t="s">
        <v>42</v>
      </c>
      <c r="G14" s="28" t="s">
        <v>40</v>
      </c>
      <c r="H14" s="28" t="s">
        <v>40</v>
      </c>
      <c r="I14" s="28" t="s">
        <v>39</v>
      </c>
      <c r="J14" s="28" t="s">
        <v>40</v>
      </c>
      <c r="K14" s="28" t="s">
        <v>40</v>
      </c>
      <c r="L14" s="28" t="s">
        <v>40</v>
      </c>
      <c r="M14" s="28" t="s">
        <v>40</v>
      </c>
      <c r="N14" s="28" t="s">
        <v>40</v>
      </c>
    </row>
    <row r="15" spans="1:15" ht="20.25" hidden="1" customHeight="1">
      <c r="B15" s="51"/>
      <c r="C15" s="2" t="s">
        <v>21</v>
      </c>
      <c r="D15" s="23"/>
      <c r="E15" s="23"/>
      <c r="F15" s="23"/>
      <c r="G15" s="23"/>
      <c r="H15" s="23"/>
      <c r="I15" s="23"/>
      <c r="J15" s="24"/>
      <c r="K15" s="24"/>
      <c r="L15" s="24"/>
      <c r="M15" s="23"/>
      <c r="N15" s="23"/>
    </row>
    <row r="16" spans="1:15" ht="20.25" hidden="1" customHeight="1">
      <c r="B16" s="51"/>
      <c r="C16" s="2" t="s">
        <v>20</v>
      </c>
      <c r="D16" s="25"/>
      <c r="E16" s="25"/>
      <c r="F16" s="25"/>
      <c r="G16" s="25"/>
      <c r="H16" s="25"/>
      <c r="I16" s="25"/>
      <c r="J16" s="26"/>
      <c r="K16" s="26"/>
      <c r="L16" s="26"/>
      <c r="M16" s="25"/>
      <c r="N16" s="25"/>
    </row>
    <row r="17" spans="2:15" ht="20.25" hidden="1" customHeight="1">
      <c r="B17" s="52"/>
      <c r="C17" s="2" t="s">
        <v>22</v>
      </c>
      <c r="D17" s="25"/>
      <c r="E17" s="25"/>
      <c r="F17" s="25"/>
      <c r="G17" s="25"/>
      <c r="H17" s="25"/>
      <c r="I17" s="25"/>
      <c r="J17" s="27"/>
      <c r="K17" s="27"/>
      <c r="L17" s="27"/>
      <c r="M17" s="25"/>
      <c r="N17" s="25"/>
    </row>
    <row r="18" spans="2:15" ht="17.25" hidden="1" customHeight="1">
      <c r="B18" s="2" t="s">
        <v>24</v>
      </c>
      <c r="C18" s="2"/>
      <c r="D18" s="6">
        <f>IF(EXACT(D14,0),0,IF(EXACT(D14,"A"),100,IF(EXACT(D14,"B"),90,IF(EXACT(D14,"C"),80,IF(EXACT(D14,"D"),70,IF(EXACT(D14,"E"),60,0))))))</f>
        <v>90</v>
      </c>
      <c r="E18" s="6">
        <f t="shared" ref="E18:I18" si="3">IF(EXACT(E14,0),0,IF(EXACT(E14,"A"),100,IF(EXACT(E14,"B"),90,IF(EXACT(E14,"C"),80,IF(EXACT(E14,"D"),70,IF(EXACT(E14,"E"),60,0))))))</f>
        <v>100</v>
      </c>
      <c r="F18" s="6">
        <f t="shared" si="3"/>
        <v>100</v>
      </c>
      <c r="G18" s="6">
        <f t="shared" si="3"/>
        <v>100</v>
      </c>
      <c r="H18" s="6">
        <f t="shared" si="3"/>
        <v>100</v>
      </c>
      <c r="I18" s="6">
        <f t="shared" si="3"/>
        <v>100</v>
      </c>
      <c r="J18" s="11">
        <f>IF(EXACT(J14,0),0,IF(EXACT(J14,"A"),100,IF(EXACT(J14,"B"),90,IF(EXACT(J14,"C"),80,0))))</f>
        <v>100</v>
      </c>
      <c r="K18" s="11">
        <f>IF(EXACT(K14,0),0,IF(EXACT(K14,"A"),100,IF(EXACT(K14,"B"),90,IF(EXACT(K14,"C"),80,0))))</f>
        <v>100</v>
      </c>
      <c r="L18" s="11">
        <f>IF(EXACT(L14,0),0,IF(EXACT(L14,"A"),100,IF(EXACT(L14,"B"),90,IF(EXACT(L14,"C"),80,0))))</f>
        <v>100</v>
      </c>
      <c r="M18" s="6">
        <f t="shared" ref="M18:N18" si="4">IF(EXACT(M14,0),0,IF(EXACT(M14,"A"),100,IF(EXACT(M14,"B"),90,IF(EXACT(M14,"C"),80,IF(EXACT(M14,"D"),70,IF(EXACT(M14,"E"),60,0))))))</f>
        <v>100</v>
      </c>
      <c r="N18" s="6">
        <f t="shared" si="4"/>
        <v>100</v>
      </c>
    </row>
    <row r="19" spans="2:15" ht="17.25" hidden="1" customHeight="1">
      <c r="B19" s="2" t="s">
        <v>25</v>
      </c>
      <c r="C19" s="2"/>
      <c r="D19" s="6">
        <f t="shared" ref="D19:N19" si="5">IF(ISNUMBER(D18),D18*D$5,"")</f>
        <v>450</v>
      </c>
      <c r="E19" s="6">
        <f t="shared" si="5"/>
        <v>200</v>
      </c>
      <c r="F19" s="6">
        <f t="shared" si="5"/>
        <v>300</v>
      </c>
      <c r="G19" s="6">
        <f t="shared" si="5"/>
        <v>500</v>
      </c>
      <c r="H19" s="6">
        <f t="shared" si="5"/>
        <v>500</v>
      </c>
      <c r="I19" s="6">
        <f t="shared" si="5"/>
        <v>100</v>
      </c>
      <c r="J19" s="11">
        <f t="shared" si="5"/>
        <v>100</v>
      </c>
      <c r="K19" s="11">
        <f t="shared" si="5"/>
        <v>100</v>
      </c>
      <c r="L19" s="11">
        <f t="shared" si="5"/>
        <v>100</v>
      </c>
      <c r="M19" s="6">
        <f t="shared" si="5"/>
        <v>500</v>
      </c>
      <c r="N19" s="6">
        <f t="shared" si="5"/>
        <v>200</v>
      </c>
      <c r="O19" s="4"/>
    </row>
    <row r="20" spans="2:15" ht="5.25" customHeight="1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2:15" ht="39.950000000000003" customHeight="1">
      <c r="B21" s="53" t="s">
        <v>28</v>
      </c>
      <c r="C21" s="2" t="s">
        <v>19</v>
      </c>
      <c r="D21" s="28" t="s">
        <v>43</v>
      </c>
      <c r="E21" s="28" t="s">
        <v>40</v>
      </c>
      <c r="F21" s="28" t="s">
        <v>42</v>
      </c>
      <c r="G21" s="28" t="s">
        <v>40</v>
      </c>
      <c r="H21" s="28" t="s">
        <v>40</v>
      </c>
      <c r="I21" s="28" t="s">
        <v>39</v>
      </c>
      <c r="J21" s="28" t="s">
        <v>40</v>
      </c>
      <c r="K21" s="28" t="s">
        <v>40</v>
      </c>
      <c r="L21" s="28" t="s">
        <v>40</v>
      </c>
      <c r="M21" s="28" t="s">
        <v>40</v>
      </c>
      <c r="N21" s="28" t="s">
        <v>40</v>
      </c>
    </row>
    <row r="22" spans="2:15" ht="20.25" hidden="1" customHeight="1">
      <c r="B22" s="54"/>
      <c r="C22" s="2" t="s">
        <v>21</v>
      </c>
      <c r="D22" s="23"/>
      <c r="E22" s="23"/>
      <c r="F22" s="23"/>
      <c r="G22" s="23"/>
      <c r="H22" s="23"/>
      <c r="I22" s="23"/>
      <c r="J22" s="24"/>
      <c r="K22" s="24"/>
      <c r="L22" s="24"/>
      <c r="M22" s="23"/>
      <c r="N22" s="23"/>
    </row>
    <row r="23" spans="2:15" ht="20.25" hidden="1" customHeight="1">
      <c r="B23" s="54"/>
      <c r="C23" s="2" t="s">
        <v>20</v>
      </c>
      <c r="D23" s="25"/>
      <c r="E23" s="25"/>
      <c r="F23" s="25"/>
      <c r="G23" s="25"/>
      <c r="H23" s="25"/>
      <c r="I23" s="25"/>
      <c r="J23" s="26"/>
      <c r="K23" s="26"/>
      <c r="L23" s="26"/>
      <c r="M23" s="25"/>
      <c r="N23" s="25"/>
    </row>
    <row r="24" spans="2:15" ht="20.25" hidden="1" customHeight="1">
      <c r="B24" s="55"/>
      <c r="C24" s="2" t="s">
        <v>22</v>
      </c>
      <c r="D24" s="25"/>
      <c r="E24" s="25"/>
      <c r="F24" s="25"/>
      <c r="G24" s="25"/>
      <c r="H24" s="25"/>
      <c r="I24" s="25"/>
      <c r="J24" s="27"/>
      <c r="K24" s="27"/>
      <c r="L24" s="27"/>
      <c r="M24" s="25"/>
      <c r="N24" s="25"/>
    </row>
    <row r="25" spans="2:15" ht="17.25" hidden="1" customHeight="1">
      <c r="B25" s="5" t="s">
        <v>24</v>
      </c>
      <c r="C25" s="5"/>
      <c r="D25" s="6">
        <f>IF(EXACT(D21,0),0,IF(EXACT(D21,"A"),100,IF(EXACT(D21,"B"),90,IF(EXACT(D21,"C"),80,IF(EXACT(D21,"D"),70,IF(EXACT(D21,"E"),60,0))))))</f>
        <v>80</v>
      </c>
      <c r="E25" s="6">
        <f t="shared" ref="E25:I25" si="6">IF(EXACT(E21,0),0,IF(EXACT(E21,"A"),100,IF(EXACT(E21,"B"),90,IF(EXACT(E21,"C"),80,IF(EXACT(E21,"D"),70,IF(EXACT(E21,"E"),60,0))))))</f>
        <v>100</v>
      </c>
      <c r="F25" s="6">
        <f t="shared" si="6"/>
        <v>100</v>
      </c>
      <c r="G25" s="6">
        <f t="shared" si="6"/>
        <v>100</v>
      </c>
      <c r="H25" s="6">
        <f t="shared" si="6"/>
        <v>100</v>
      </c>
      <c r="I25" s="6">
        <f t="shared" si="6"/>
        <v>100</v>
      </c>
      <c r="J25" s="11">
        <f>IF(EXACT(J21,0),0,IF(EXACT(J21,"A"),100,IF(EXACT(J21,"B"),90,IF(EXACT(J21,"C"),80,0))))</f>
        <v>100</v>
      </c>
      <c r="K25" s="11">
        <f>IF(EXACT(K21,0),0,IF(EXACT(K21,"A"),100,IF(EXACT(K21,"B"),90,IF(EXACT(K21,"C"),80,0))))</f>
        <v>100</v>
      </c>
      <c r="L25" s="11">
        <f>IF(EXACT(L21,0),0,IF(EXACT(L21,"A"),100,IF(EXACT(L21,"B"),90,IF(EXACT(L21,"C"),80,0))))</f>
        <v>100</v>
      </c>
      <c r="M25" s="6">
        <f t="shared" ref="M25:N25" si="7">IF(EXACT(M21,0),0,IF(EXACT(M21,"A"),100,IF(EXACT(M21,"B"),90,IF(EXACT(M21,"C"),80,IF(EXACT(M21,"D"),70,IF(EXACT(M21,"E"),60,0))))))</f>
        <v>100</v>
      </c>
      <c r="N25" s="6">
        <f t="shared" si="7"/>
        <v>100</v>
      </c>
    </row>
    <row r="26" spans="2:15" ht="17.25" hidden="1" customHeight="1">
      <c r="B26" s="5" t="s">
        <v>25</v>
      </c>
      <c r="C26" s="5"/>
      <c r="D26" s="6">
        <f t="shared" ref="D26:N26" si="8">IF(ISNUMBER(D25),D25*D$5,"")</f>
        <v>400</v>
      </c>
      <c r="E26" s="6">
        <f t="shared" si="8"/>
        <v>200</v>
      </c>
      <c r="F26" s="6">
        <f t="shared" si="8"/>
        <v>300</v>
      </c>
      <c r="G26" s="6">
        <f t="shared" si="8"/>
        <v>500</v>
      </c>
      <c r="H26" s="6">
        <f t="shared" si="8"/>
        <v>500</v>
      </c>
      <c r="I26" s="6">
        <f t="shared" si="8"/>
        <v>100</v>
      </c>
      <c r="J26" s="11">
        <f t="shared" si="8"/>
        <v>100</v>
      </c>
      <c r="K26" s="11">
        <f t="shared" si="8"/>
        <v>100</v>
      </c>
      <c r="L26" s="11">
        <f t="shared" si="8"/>
        <v>100</v>
      </c>
      <c r="M26" s="6">
        <f t="shared" si="8"/>
        <v>500</v>
      </c>
      <c r="N26" s="6">
        <f t="shared" si="8"/>
        <v>200</v>
      </c>
      <c r="O26" s="4"/>
    </row>
    <row r="27" spans="2:15" ht="5.25" customHeight="1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2:15" ht="39.950000000000003" customHeight="1">
      <c r="B28" s="38" t="s">
        <v>29</v>
      </c>
      <c r="C28" s="2" t="s">
        <v>19</v>
      </c>
      <c r="D28" s="28" t="s">
        <v>44</v>
      </c>
      <c r="E28" s="28" t="s">
        <v>40</v>
      </c>
      <c r="F28" s="28" t="s">
        <v>42</v>
      </c>
      <c r="G28" s="28" t="s">
        <v>40</v>
      </c>
      <c r="H28" s="28" t="s">
        <v>40</v>
      </c>
      <c r="I28" s="28" t="s">
        <v>39</v>
      </c>
      <c r="J28" s="28" t="s">
        <v>40</v>
      </c>
      <c r="K28" s="28" t="s">
        <v>40</v>
      </c>
      <c r="L28" s="28" t="s">
        <v>40</v>
      </c>
      <c r="M28" s="28" t="s">
        <v>40</v>
      </c>
      <c r="N28" s="28" t="s">
        <v>40</v>
      </c>
    </row>
    <row r="29" spans="2:15" ht="20.25" hidden="1" customHeight="1">
      <c r="B29" s="38"/>
      <c r="C29" s="2" t="s">
        <v>21</v>
      </c>
      <c r="D29" s="23"/>
      <c r="E29" s="23"/>
      <c r="F29" s="23"/>
      <c r="G29" s="23"/>
      <c r="H29" s="23"/>
      <c r="I29" s="23"/>
      <c r="J29" s="24"/>
      <c r="K29" s="24"/>
      <c r="L29" s="24"/>
      <c r="M29" s="23"/>
      <c r="N29" s="23"/>
    </row>
    <row r="30" spans="2:15" ht="20.25" hidden="1" customHeight="1">
      <c r="B30" s="38"/>
      <c r="C30" s="2" t="s">
        <v>20</v>
      </c>
      <c r="D30" s="25"/>
      <c r="E30" s="25"/>
      <c r="F30" s="25"/>
      <c r="G30" s="25"/>
      <c r="H30" s="25"/>
      <c r="I30" s="25"/>
      <c r="J30" s="26"/>
      <c r="K30" s="26"/>
      <c r="L30" s="26"/>
      <c r="M30" s="25"/>
      <c r="N30" s="25"/>
    </row>
    <row r="31" spans="2:15" ht="20.25" hidden="1" customHeight="1">
      <c r="B31" s="38"/>
      <c r="C31" s="2" t="s">
        <v>22</v>
      </c>
      <c r="D31" s="25"/>
      <c r="E31" s="25"/>
      <c r="F31" s="25"/>
      <c r="G31" s="25"/>
      <c r="H31" s="25"/>
      <c r="I31" s="25"/>
      <c r="J31" s="27"/>
      <c r="K31" s="27"/>
      <c r="L31" s="27"/>
      <c r="M31" s="25"/>
      <c r="N31" s="25"/>
    </row>
    <row r="32" spans="2:15" ht="17.25" hidden="1" customHeight="1">
      <c r="B32" s="5" t="s">
        <v>24</v>
      </c>
      <c r="C32" s="5"/>
      <c r="D32" s="6">
        <f>IF(EXACT(D28,0),0,IF(EXACT(D28,"A"),100,IF(EXACT(D28,"B"),90,IF(EXACT(D28,"C"),80,IF(EXACT(D28,"D"),70,IF(EXACT(D28,"E"),60,0))))))</f>
        <v>70</v>
      </c>
      <c r="E32" s="6">
        <f t="shared" ref="E32:I32" si="9">IF(EXACT(E28,0),0,IF(EXACT(E28,"A"),100,IF(EXACT(E28,"B"),90,IF(EXACT(E28,"C"),80,IF(EXACT(E28,"D"),70,IF(EXACT(E28,"E"),60,0))))))</f>
        <v>100</v>
      </c>
      <c r="F32" s="6">
        <f t="shared" si="9"/>
        <v>100</v>
      </c>
      <c r="G32" s="6">
        <f t="shared" si="9"/>
        <v>100</v>
      </c>
      <c r="H32" s="6">
        <f t="shared" si="9"/>
        <v>100</v>
      </c>
      <c r="I32" s="6">
        <f t="shared" si="9"/>
        <v>100</v>
      </c>
      <c r="J32" s="11">
        <f>IF(EXACT(J28,0),0,IF(EXACT(J28,"A"),100,IF(EXACT(J28,"B"),90,IF(EXACT(J28,"C"),80,0))))</f>
        <v>100</v>
      </c>
      <c r="K32" s="11">
        <f>IF(EXACT(K28,0),0,IF(EXACT(K28,"A"),100,IF(EXACT(K28,"B"),90,IF(EXACT(K28,"C"),80,0))))</f>
        <v>100</v>
      </c>
      <c r="L32" s="11">
        <f>IF(EXACT(L28,0),0,IF(EXACT(L28,"A"),100,IF(EXACT(L28,"B"),90,IF(EXACT(L28,"C"),80,0))))</f>
        <v>100</v>
      </c>
      <c r="M32" s="6">
        <f t="shared" ref="M32:N32" si="10">IF(EXACT(M28,0),0,IF(EXACT(M28,"A"),100,IF(EXACT(M28,"B"),90,IF(EXACT(M28,"C"),80,IF(EXACT(M28,"D"),70,IF(EXACT(M28,"E"),60,0))))))</f>
        <v>100</v>
      </c>
      <c r="N32" s="6">
        <f t="shared" si="10"/>
        <v>100</v>
      </c>
    </row>
    <row r="33" spans="2:25" ht="17.25" hidden="1" customHeight="1">
      <c r="B33" s="5" t="s">
        <v>25</v>
      </c>
      <c r="C33" s="5"/>
      <c r="D33" s="6">
        <f t="shared" ref="D33:N33" si="11">IF(ISNUMBER(D32),D32*D$5,"")</f>
        <v>350</v>
      </c>
      <c r="E33" s="6">
        <f t="shared" si="11"/>
        <v>200</v>
      </c>
      <c r="F33" s="6">
        <f t="shared" si="11"/>
        <v>300</v>
      </c>
      <c r="G33" s="6">
        <f t="shared" si="11"/>
        <v>500</v>
      </c>
      <c r="H33" s="6">
        <f t="shared" si="11"/>
        <v>500</v>
      </c>
      <c r="I33" s="6">
        <f t="shared" si="11"/>
        <v>100</v>
      </c>
      <c r="J33" s="11">
        <f t="shared" si="11"/>
        <v>100</v>
      </c>
      <c r="K33" s="11">
        <f t="shared" si="11"/>
        <v>100</v>
      </c>
      <c r="L33" s="11">
        <f t="shared" si="11"/>
        <v>100</v>
      </c>
      <c r="M33" s="6">
        <f t="shared" si="11"/>
        <v>500</v>
      </c>
      <c r="N33" s="6">
        <f t="shared" si="11"/>
        <v>200</v>
      </c>
      <c r="O33" s="4"/>
    </row>
    <row r="34" spans="2:25" ht="5.25" customHeight="1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</row>
    <row r="35" spans="2:25" ht="39.950000000000003" customHeight="1">
      <c r="B35" s="39" t="s">
        <v>30</v>
      </c>
      <c r="C35" s="2" t="s">
        <v>19</v>
      </c>
      <c r="D35" s="28" t="s">
        <v>39</v>
      </c>
      <c r="E35" s="28" t="s">
        <v>39</v>
      </c>
      <c r="F35" s="28" t="s">
        <v>39</v>
      </c>
      <c r="G35" s="28" t="s">
        <v>39</v>
      </c>
      <c r="H35" s="28" t="s">
        <v>39</v>
      </c>
      <c r="I35" s="28" t="s">
        <v>39</v>
      </c>
      <c r="J35" s="28" t="s">
        <v>39</v>
      </c>
      <c r="K35" s="28" t="s">
        <v>39</v>
      </c>
      <c r="L35" s="28" t="s">
        <v>39</v>
      </c>
      <c r="M35" s="28" t="s">
        <v>39</v>
      </c>
      <c r="N35" s="28" t="s">
        <v>39</v>
      </c>
      <c r="P35" s="20"/>
    </row>
    <row r="36" spans="2:25" ht="20.25" hidden="1" customHeight="1">
      <c r="B36" s="39"/>
      <c r="C36" s="2" t="s">
        <v>21</v>
      </c>
      <c r="D36" s="23"/>
      <c r="E36" s="23"/>
      <c r="F36" s="23"/>
      <c r="G36" s="23"/>
      <c r="H36" s="23"/>
      <c r="I36" s="23"/>
      <c r="J36" s="24"/>
      <c r="K36" s="24"/>
      <c r="L36" s="24"/>
      <c r="M36" s="23"/>
      <c r="N36" s="23"/>
    </row>
    <row r="37" spans="2:25" ht="20.25" hidden="1" customHeight="1">
      <c r="B37" s="39"/>
      <c r="C37" s="2" t="s">
        <v>20</v>
      </c>
      <c r="D37" s="25"/>
      <c r="E37" s="25"/>
      <c r="F37" s="25"/>
      <c r="G37" s="25"/>
      <c r="H37" s="25"/>
      <c r="I37" s="25"/>
      <c r="J37" s="26"/>
      <c r="K37" s="26"/>
      <c r="L37" s="26"/>
      <c r="M37" s="25"/>
      <c r="N37" s="25"/>
    </row>
    <row r="38" spans="2:25" ht="20.25" hidden="1" customHeight="1">
      <c r="B38" s="39"/>
      <c r="C38" s="2" t="s">
        <v>22</v>
      </c>
      <c r="D38" s="25"/>
      <c r="E38" s="25"/>
      <c r="F38" s="25"/>
      <c r="G38" s="25"/>
      <c r="H38" s="25"/>
      <c r="I38" s="25"/>
      <c r="J38" s="27"/>
      <c r="K38" s="27"/>
      <c r="L38" s="27"/>
      <c r="M38" s="25"/>
      <c r="N38" s="25"/>
    </row>
    <row r="39" spans="2:25" ht="17.25" hidden="1" customHeight="1">
      <c r="B39" s="5" t="s">
        <v>24</v>
      </c>
      <c r="C39" s="5"/>
      <c r="D39" s="6">
        <f>IF(EXACT(D35,0),0,IF(EXACT(D35,"A"),100,IF(EXACT(D35,"B"),90,IF(EXACT(D35,"C"),80,IF(EXACT(D35,"D"),70,IF(EXACT(D35,"E"),60,0))))))</f>
        <v>100</v>
      </c>
      <c r="E39" s="6">
        <f t="shared" ref="E39:M39" si="12">IF(EXACT(E35,0),0,IF(EXACT(E35,"A"),100,IF(EXACT(E35,"B"),90,IF(EXACT(E35,"C"),80,IF(EXACT(E35,"D"),70,IF(EXACT(E35,"E"),60,0))))))</f>
        <v>100</v>
      </c>
      <c r="F39" s="6">
        <f t="shared" si="12"/>
        <v>100</v>
      </c>
      <c r="G39" s="6">
        <f t="shared" si="12"/>
        <v>100</v>
      </c>
      <c r="H39" s="6">
        <f t="shared" si="12"/>
        <v>100</v>
      </c>
      <c r="I39" s="6">
        <f t="shared" si="12"/>
        <v>100</v>
      </c>
      <c r="J39" s="11">
        <f>IF(EXACT(J35,0),0,IF(EXACT(J35,"A"),100,IF(EXACT(J35,"B"),90,IF(EXACT(J35,"C"),80,0))))</f>
        <v>100</v>
      </c>
      <c r="K39" s="11">
        <f>IF(EXACT(K35,0),0,IF(EXACT(K35,"A"),100,IF(EXACT(K35,"B"),90,IF(EXACT(K35,"C"),80,0))))</f>
        <v>100</v>
      </c>
      <c r="L39" s="11">
        <f>IF(EXACT(L35,0),0,IF(EXACT(L35,"A"),100,IF(EXACT(L35,"B"),90,IF(EXACT(L35,"C"),80,0))))</f>
        <v>100</v>
      </c>
      <c r="M39" s="6">
        <f t="shared" si="12"/>
        <v>100</v>
      </c>
      <c r="N39" s="6">
        <f>IF(EXACT(N35,0),0,IF(EXACT(N35,"A"),100,IF(EXACT(N35,"B"),90,IF(EXACT(N35,"C"),80,IF(EXACT(N35,"D"),70,IF(EXACT(N35,"E"),60,0))))))</f>
        <v>100</v>
      </c>
    </row>
    <row r="40" spans="2:25" ht="17.25" hidden="1" customHeight="1">
      <c r="B40" s="5" t="s">
        <v>25</v>
      </c>
      <c r="C40" s="5"/>
      <c r="D40" s="6">
        <f t="shared" ref="D40:N40" si="13">IF(ISNUMBER(D39),D39*D$5,"")</f>
        <v>500</v>
      </c>
      <c r="E40" s="6">
        <f t="shared" si="13"/>
        <v>200</v>
      </c>
      <c r="F40" s="6">
        <f t="shared" si="13"/>
        <v>300</v>
      </c>
      <c r="G40" s="6">
        <f t="shared" si="13"/>
        <v>500</v>
      </c>
      <c r="H40" s="6">
        <f t="shared" si="13"/>
        <v>500</v>
      </c>
      <c r="I40" s="6">
        <f t="shared" si="13"/>
        <v>100</v>
      </c>
      <c r="J40" s="11">
        <f t="shared" si="13"/>
        <v>100</v>
      </c>
      <c r="K40" s="11">
        <f t="shared" si="13"/>
        <v>100</v>
      </c>
      <c r="L40" s="11">
        <f t="shared" si="13"/>
        <v>100</v>
      </c>
      <c r="M40" s="6">
        <f t="shared" si="13"/>
        <v>500</v>
      </c>
      <c r="N40" s="6">
        <f t="shared" si="13"/>
        <v>200</v>
      </c>
      <c r="O40" s="4"/>
    </row>
    <row r="41" spans="2:25" ht="5.2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</row>
    <row r="42" spans="2:25" hidden="1">
      <c r="B42" s="16">
        <f>IF(EXACT(B44,"자유학기"),111,110)</f>
        <v>110</v>
      </c>
      <c r="C42" s="16"/>
      <c r="D42" s="16">
        <f>IF(EXACT(D44,"자유학기"),121,120)</f>
        <v>120</v>
      </c>
      <c r="E42" s="16"/>
      <c r="F42" s="16">
        <f>IF(EXACT(F44,"자유학기"),211,210)</f>
        <v>210</v>
      </c>
      <c r="G42" s="16"/>
      <c r="H42" s="16">
        <f>IF(EXACT(H44,"자유학기"),221,220)</f>
        <v>220</v>
      </c>
      <c r="I42" s="16"/>
      <c r="J42" s="16">
        <f>IF(EXACT(J44,"자유학기"),311,310)</f>
        <v>310</v>
      </c>
      <c r="K42" s="16"/>
      <c r="L42" s="14" t="str">
        <f>B42&amp;D42&amp;F42&amp;H42&amp;J42</f>
        <v>110120210220310</v>
      </c>
      <c r="M42" s="16">
        <f>VLOOKUP(L42,$W$48:$X$57,2,FALSE)</f>
        <v>99</v>
      </c>
      <c r="N42" s="16"/>
    </row>
    <row r="43" spans="2:25" ht="26.25" customHeight="1">
      <c r="B43" s="7" t="s">
        <v>4</v>
      </c>
      <c r="C43" s="8"/>
      <c r="D43" s="8" t="s">
        <v>0</v>
      </c>
      <c r="E43" s="8"/>
      <c r="F43" s="8" t="s">
        <v>1</v>
      </c>
      <c r="G43" s="8"/>
      <c r="H43" s="8" t="s">
        <v>2</v>
      </c>
      <c r="I43" s="8"/>
      <c r="J43" s="8" t="s">
        <v>3</v>
      </c>
      <c r="K43" s="8"/>
      <c r="L43" s="8" t="s">
        <v>5</v>
      </c>
      <c r="M43" s="8"/>
      <c r="N43" s="8"/>
    </row>
    <row r="44" spans="2:25" ht="41.25" customHeight="1">
      <c r="B44" s="21">
        <f>IF(COUNTIF($D$7:$N$7,0)=11,$B$1,IF(COUNTBLANK($D$7:$N$7)&gt;0,$A$1,SUM($D$12:$N$12)/(SUM($D$5:$N$5)-SUMIF($D$7:$N$7,"=0",$D$5:$N$5))))</f>
        <v>100</v>
      </c>
      <c r="C44" s="22"/>
      <c r="D44" s="21">
        <f>IF(COUNTIF($D$14:$N$14,0)=11,$B$1,IF(COUNTBLANK($D$14:$N$14)&gt;0,$A$1,SUM($D$19:$N$19)/(SUM($D$5:$N$5)-SUMIF($D$14:$N$14,"=0",$D$5:$N$5))))</f>
        <v>98.387096774193552</v>
      </c>
      <c r="E44" s="22"/>
      <c r="F44" s="21">
        <f>IF(COUNTIF($D$21:$N$21,0)=11,$B$1,IF(COUNTBLANK($D$21:$N$21)&gt;0,$A$1,SUM($D$26:$N$26)/(SUM($D$5:$N$5)-SUMIF($D$21:$N$21,"=0",$D$5:$N$5))))</f>
        <v>96.774193548387103</v>
      </c>
      <c r="G44" s="22"/>
      <c r="H44" s="21">
        <f>IF(COUNTIF($D$28:$N$28,0)=11,$B$1,IF(COUNTBLANK($D$28:$N$28)&gt;0,$A$1,SUM($D$33:$N$33)/(SUM($D$5:$N$5)-SUMIF($D$28:$N$28,"=0",$D$5:$N$5))))</f>
        <v>95.161290322580641</v>
      </c>
      <c r="I44" s="22"/>
      <c r="J44" s="21">
        <f>IF(COUNTIF($D$35:$N$35,0)=11,$B$1,IF(COUNTBLANK($D$35:$N$35)&gt;0,$A$1,SUM($D$40:$N$40)/(SUM($D$5:$N$5)-SUMIF($D$35:$N$35,"=0",$D$5:$N$5))))</f>
        <v>100</v>
      </c>
      <c r="K44" s="22"/>
      <c r="L44" s="40">
        <f>IF(OR(EXACT(B44,$A$1),EXACT(D44,$A$1),EXACT(F44,$A$1),EXACT(H44,$A$1),EXACT(J44,$A$1)),"입력되지 않은 학기가 있습니다.",B45*0.1+D45*0.1+F45*0.2+H45*0.2+J45*0.4)</f>
        <v>98.225806451612911</v>
      </c>
      <c r="M44" s="41"/>
      <c r="N44" s="42"/>
    </row>
    <row r="45" spans="2:25" ht="41.25" customHeight="1">
      <c r="B45" s="9">
        <f>IF(EXACT($M$42,"11"),$J$44,IF(EXACT($M$42,"13"),$J$44,$B$44))</f>
        <v>100</v>
      </c>
      <c r="C45" s="10"/>
      <c r="D45" s="9">
        <f>IF(EXACT($M$42,"12"),$J$44,IF(EXACT($M$42,"13"),$J$44,IF(EXACT($M$42,"14"),$J$44,$D$44)))</f>
        <v>98.387096774193552</v>
      </c>
      <c r="E45" s="10"/>
      <c r="F45" s="9">
        <f>IF(EXACT($M$42,"21"),$J$44,IF(EXACT($M$42,"23"),$J$44,IF(EXACT($M$42,"14"),$J$44,$F$44)))</f>
        <v>96.774193548387103</v>
      </c>
      <c r="G45" s="10"/>
      <c r="H45" s="9">
        <f>IF(EXACT($M$42,"22"),$J$44,IF(EXACT($M$42,"23"),$J$44,IF(EXACT($M$42,"24"),$F$44,$H$44)))</f>
        <v>95.161290322580641</v>
      </c>
      <c r="I45" s="10"/>
      <c r="J45" s="9">
        <f>IF(EXACT($M$42,"31"),$H$44,IF(EXACT($M$42,"24"),$F$44,$J$44))</f>
        <v>100</v>
      </c>
      <c r="K45" s="10"/>
      <c r="L45" s="43"/>
      <c r="M45" s="44"/>
      <c r="N45" s="45"/>
    </row>
    <row r="47" spans="2:25">
      <c r="P47" s="14"/>
      <c r="Q47" s="15">
        <v>11</v>
      </c>
      <c r="R47" s="15">
        <v>12</v>
      </c>
      <c r="S47" s="15">
        <v>21</v>
      </c>
      <c r="T47" s="15">
        <v>22</v>
      </c>
      <c r="U47" s="15">
        <v>31</v>
      </c>
      <c r="V47" s="14" t="s">
        <v>36</v>
      </c>
      <c r="W47" s="14" t="s">
        <v>37</v>
      </c>
      <c r="X47" s="14" t="s">
        <v>38</v>
      </c>
    </row>
    <row r="48" spans="2:25">
      <c r="P48" s="14">
        <v>11</v>
      </c>
      <c r="Q48" s="14" t="s">
        <v>33</v>
      </c>
      <c r="R48" s="14" t="s">
        <v>34</v>
      </c>
      <c r="S48" s="14" t="s">
        <v>34</v>
      </c>
      <c r="T48" s="14" t="s">
        <v>34</v>
      </c>
      <c r="U48" s="14" t="s">
        <v>34</v>
      </c>
      <c r="V48" s="14"/>
      <c r="W48" s="14" t="str">
        <f>V49</f>
        <v>111120210220310</v>
      </c>
      <c r="X48" s="14">
        <f>P48</f>
        <v>11</v>
      </c>
      <c r="Y48" s="1">
        <f>COUNTIF($W$48:$W$57,W48)</f>
        <v>1</v>
      </c>
    </row>
    <row r="49" spans="16:25">
      <c r="P49" s="14"/>
      <c r="Q49" s="14" t="str">
        <f>Q$47&amp;IF(EXACT(Q48,"자유학기"),1,0)</f>
        <v>111</v>
      </c>
      <c r="R49" s="14" t="str">
        <f t="shared" ref="R49:U63" si="14">R$47&amp;IF(EXACT(R48,"자유학기"),1,0)</f>
        <v>120</v>
      </c>
      <c r="S49" s="14" t="str">
        <f t="shared" si="14"/>
        <v>210</v>
      </c>
      <c r="T49" s="14" t="str">
        <f t="shared" si="14"/>
        <v>220</v>
      </c>
      <c r="U49" s="14" t="str">
        <f t="shared" si="14"/>
        <v>310</v>
      </c>
      <c r="V49" s="14" t="str">
        <f>Q49&amp;R49&amp;S49&amp;T49&amp;U49</f>
        <v>111120210220310</v>
      </c>
      <c r="W49" s="14" t="str">
        <f>V51</f>
        <v>110121210220310</v>
      </c>
      <c r="X49" s="14">
        <f>P50</f>
        <v>12</v>
      </c>
      <c r="Y49" s="1">
        <f t="shared" ref="Y49:Y57" si="15">COUNTIF($W$48:$W$57,W49)</f>
        <v>1</v>
      </c>
    </row>
    <row r="50" spans="16:25">
      <c r="P50" s="14">
        <v>12</v>
      </c>
      <c r="Q50" s="14" t="s">
        <v>34</v>
      </c>
      <c r="R50" s="14" t="s">
        <v>35</v>
      </c>
      <c r="S50" s="14" t="s">
        <v>34</v>
      </c>
      <c r="T50" s="14" t="s">
        <v>34</v>
      </c>
      <c r="U50" s="14" t="s">
        <v>34</v>
      </c>
      <c r="V50" s="14"/>
      <c r="W50" s="14" t="str">
        <f>V53</f>
        <v>111121210220310</v>
      </c>
      <c r="X50" s="14">
        <f>P52</f>
        <v>13</v>
      </c>
      <c r="Y50" s="1">
        <f t="shared" si="15"/>
        <v>1</v>
      </c>
    </row>
    <row r="51" spans="16:25">
      <c r="P51" s="14"/>
      <c r="Q51" s="14" t="str">
        <f>Q$47&amp;IF(EXACT(Q50,"자유학기"),1,0)</f>
        <v>110</v>
      </c>
      <c r="R51" s="14" t="str">
        <f t="shared" si="14"/>
        <v>121</v>
      </c>
      <c r="S51" s="14" t="str">
        <f t="shared" si="14"/>
        <v>210</v>
      </c>
      <c r="T51" s="14" t="str">
        <f t="shared" si="14"/>
        <v>220</v>
      </c>
      <c r="U51" s="14" t="str">
        <f t="shared" si="14"/>
        <v>310</v>
      </c>
      <c r="V51" s="14" t="str">
        <f>Q51&amp;R51&amp;S51&amp;T51&amp;U51</f>
        <v>110121210220310</v>
      </c>
      <c r="W51" s="14" t="str">
        <f>V55</f>
        <v>110121211220310</v>
      </c>
      <c r="X51" s="14">
        <f>P54</f>
        <v>14</v>
      </c>
      <c r="Y51" s="1">
        <f t="shared" si="15"/>
        <v>1</v>
      </c>
    </row>
    <row r="52" spans="16:25">
      <c r="P52" s="14">
        <v>13</v>
      </c>
      <c r="Q52" s="14" t="s">
        <v>35</v>
      </c>
      <c r="R52" s="14" t="s">
        <v>35</v>
      </c>
      <c r="S52" s="14" t="s">
        <v>34</v>
      </c>
      <c r="T52" s="14" t="s">
        <v>34</v>
      </c>
      <c r="U52" s="14" t="s">
        <v>34</v>
      </c>
      <c r="V52" s="14"/>
      <c r="W52" s="14" t="str">
        <f>V57</f>
        <v>110120211220310</v>
      </c>
      <c r="X52" s="14">
        <f>P56</f>
        <v>21</v>
      </c>
      <c r="Y52" s="1">
        <f t="shared" si="15"/>
        <v>1</v>
      </c>
    </row>
    <row r="53" spans="16:25">
      <c r="P53" s="14"/>
      <c r="Q53" s="14" t="str">
        <f>Q$47&amp;IF(EXACT(Q52,"자유학기"),1,0)</f>
        <v>111</v>
      </c>
      <c r="R53" s="14" t="str">
        <f t="shared" si="14"/>
        <v>121</v>
      </c>
      <c r="S53" s="14" t="str">
        <f t="shared" si="14"/>
        <v>210</v>
      </c>
      <c r="T53" s="14" t="str">
        <f t="shared" si="14"/>
        <v>220</v>
      </c>
      <c r="U53" s="14" t="str">
        <f t="shared" si="14"/>
        <v>310</v>
      </c>
      <c r="V53" s="14" t="str">
        <f>Q53&amp;R53&amp;S53&amp;T53&amp;U53</f>
        <v>111121210220310</v>
      </c>
      <c r="W53" s="14" t="str">
        <f>V59</f>
        <v>110120210221310</v>
      </c>
      <c r="X53" s="14">
        <f>P58</f>
        <v>22</v>
      </c>
      <c r="Y53" s="1">
        <f t="shared" si="15"/>
        <v>1</v>
      </c>
    </row>
    <row r="54" spans="16:25">
      <c r="P54" s="14">
        <v>14</v>
      </c>
      <c r="Q54" s="14" t="s">
        <v>34</v>
      </c>
      <c r="R54" s="14" t="s">
        <v>32</v>
      </c>
      <c r="S54" s="14" t="s">
        <v>32</v>
      </c>
      <c r="T54" s="14" t="s">
        <v>34</v>
      </c>
      <c r="U54" s="14" t="s">
        <v>34</v>
      </c>
      <c r="V54" s="14"/>
      <c r="W54" s="14" t="str">
        <f>V61</f>
        <v>110120211221310</v>
      </c>
      <c r="X54" s="14">
        <f>P60</f>
        <v>23</v>
      </c>
      <c r="Y54" s="1">
        <f t="shared" si="15"/>
        <v>1</v>
      </c>
    </row>
    <row r="55" spans="16:25">
      <c r="P55" s="14"/>
      <c r="Q55" s="14" t="str">
        <f>Q$47&amp;IF(EXACT(Q54,"자유학기"),1,0)</f>
        <v>110</v>
      </c>
      <c r="R55" s="14" t="str">
        <f t="shared" si="14"/>
        <v>121</v>
      </c>
      <c r="S55" s="14" t="str">
        <f t="shared" si="14"/>
        <v>211</v>
      </c>
      <c r="T55" s="14" t="str">
        <f t="shared" si="14"/>
        <v>220</v>
      </c>
      <c r="U55" s="14" t="str">
        <f t="shared" si="14"/>
        <v>310</v>
      </c>
      <c r="V55" s="14" t="str">
        <f>Q55&amp;R55&amp;S55&amp;T55&amp;U55</f>
        <v>110121211220310</v>
      </c>
      <c r="W55" s="14" t="str">
        <f>V63</f>
        <v>110120210221311</v>
      </c>
      <c r="X55" s="14">
        <f>P62</f>
        <v>24</v>
      </c>
      <c r="Y55" s="1">
        <f t="shared" si="15"/>
        <v>1</v>
      </c>
    </row>
    <row r="56" spans="16:25">
      <c r="P56" s="14">
        <v>21</v>
      </c>
      <c r="Q56" s="14" t="s">
        <v>34</v>
      </c>
      <c r="R56" s="14" t="s">
        <v>34</v>
      </c>
      <c r="S56" s="14" t="s">
        <v>35</v>
      </c>
      <c r="T56" s="14" t="s">
        <v>34</v>
      </c>
      <c r="U56" s="14" t="s">
        <v>34</v>
      </c>
      <c r="V56" s="14"/>
      <c r="W56" s="14" t="str">
        <f>V65</f>
        <v>110120210220311</v>
      </c>
      <c r="X56" s="14">
        <f>P64</f>
        <v>31</v>
      </c>
      <c r="Y56" s="1">
        <f t="shared" si="15"/>
        <v>1</v>
      </c>
    </row>
    <row r="57" spans="16:25">
      <c r="P57" s="14"/>
      <c r="Q57" s="14" t="str">
        <f>Q$47&amp;IF(EXACT(Q56,"자유학기"),1,0)</f>
        <v>110</v>
      </c>
      <c r="R57" s="14" t="str">
        <f t="shared" si="14"/>
        <v>120</v>
      </c>
      <c r="S57" s="14" t="str">
        <f t="shared" si="14"/>
        <v>211</v>
      </c>
      <c r="T57" s="14" t="str">
        <f t="shared" si="14"/>
        <v>220</v>
      </c>
      <c r="U57" s="14" t="str">
        <f t="shared" si="14"/>
        <v>310</v>
      </c>
      <c r="V57" s="14" t="str">
        <f>Q57&amp;R57&amp;S57&amp;T57&amp;U57</f>
        <v>110120211220310</v>
      </c>
      <c r="W57" s="14" t="str">
        <f>V67</f>
        <v>110120210220310</v>
      </c>
      <c r="X57" s="14">
        <f>P66</f>
        <v>99</v>
      </c>
      <c r="Y57" s="1">
        <f t="shared" si="15"/>
        <v>1</v>
      </c>
    </row>
    <row r="58" spans="16:25">
      <c r="P58" s="14">
        <v>22</v>
      </c>
      <c r="Q58" s="14" t="s">
        <v>34</v>
      </c>
      <c r="R58" s="14" t="s">
        <v>34</v>
      </c>
      <c r="S58" s="14" t="s">
        <v>34</v>
      </c>
      <c r="T58" s="14" t="s">
        <v>35</v>
      </c>
      <c r="U58" s="14" t="s">
        <v>34</v>
      </c>
      <c r="V58" s="14"/>
    </row>
    <row r="59" spans="16:25">
      <c r="P59" s="14"/>
      <c r="Q59" s="14" t="str">
        <f>Q$47&amp;IF(EXACT(Q58,"자유학기"),1,0)</f>
        <v>110</v>
      </c>
      <c r="R59" s="14" t="str">
        <f t="shared" si="14"/>
        <v>120</v>
      </c>
      <c r="S59" s="14" t="str">
        <f t="shared" si="14"/>
        <v>210</v>
      </c>
      <c r="T59" s="14" t="str">
        <f t="shared" si="14"/>
        <v>221</v>
      </c>
      <c r="U59" s="14" t="str">
        <f t="shared" si="14"/>
        <v>310</v>
      </c>
      <c r="V59" s="14" t="str">
        <f>Q59&amp;R59&amp;S59&amp;T59&amp;U59</f>
        <v>110120210221310</v>
      </c>
    </row>
    <row r="60" spans="16:25">
      <c r="P60" s="14">
        <v>23</v>
      </c>
      <c r="Q60" s="14" t="s">
        <v>34</v>
      </c>
      <c r="R60" s="14" t="s">
        <v>34</v>
      </c>
      <c r="S60" s="14" t="s">
        <v>35</v>
      </c>
      <c r="T60" s="14" t="s">
        <v>35</v>
      </c>
      <c r="U60" s="14" t="s">
        <v>34</v>
      </c>
      <c r="V60" s="14"/>
    </row>
    <row r="61" spans="16:25">
      <c r="P61" s="14"/>
      <c r="Q61" s="14" t="str">
        <f>Q$47&amp;IF(EXACT(Q60,"자유학기"),1,0)</f>
        <v>110</v>
      </c>
      <c r="R61" s="14" t="str">
        <f t="shared" si="14"/>
        <v>120</v>
      </c>
      <c r="S61" s="14" t="str">
        <f t="shared" si="14"/>
        <v>211</v>
      </c>
      <c r="T61" s="14" t="str">
        <f t="shared" si="14"/>
        <v>221</v>
      </c>
      <c r="U61" s="14" t="str">
        <f t="shared" si="14"/>
        <v>310</v>
      </c>
      <c r="V61" s="14" t="str">
        <f>Q61&amp;R61&amp;S61&amp;T61&amp;U61</f>
        <v>110120211221310</v>
      </c>
    </row>
    <row r="62" spans="16:25">
      <c r="P62" s="14">
        <v>24</v>
      </c>
      <c r="Q62" s="14" t="s">
        <v>34</v>
      </c>
      <c r="R62" s="14" t="s">
        <v>34</v>
      </c>
      <c r="S62" s="14" t="s">
        <v>34</v>
      </c>
      <c r="T62" s="14" t="s">
        <v>32</v>
      </c>
      <c r="U62" s="14" t="s">
        <v>32</v>
      </c>
      <c r="V62" s="14"/>
    </row>
    <row r="63" spans="16:25">
      <c r="P63" s="14"/>
      <c r="Q63" s="14" t="str">
        <f>Q$47&amp;IF(EXACT(Q62,"자유학기"),1,0)</f>
        <v>110</v>
      </c>
      <c r="R63" s="14" t="str">
        <f t="shared" si="14"/>
        <v>120</v>
      </c>
      <c r="S63" s="14" t="str">
        <f t="shared" si="14"/>
        <v>210</v>
      </c>
      <c r="T63" s="14" t="str">
        <f t="shared" si="14"/>
        <v>221</v>
      </c>
      <c r="U63" s="14" t="str">
        <f t="shared" si="14"/>
        <v>311</v>
      </c>
      <c r="V63" s="14" t="str">
        <f>Q63&amp;R63&amp;S63&amp;T63&amp;U63</f>
        <v>110120210221311</v>
      </c>
    </row>
    <row r="64" spans="16:25">
      <c r="P64" s="14">
        <v>31</v>
      </c>
      <c r="Q64" s="14" t="s">
        <v>34</v>
      </c>
      <c r="R64" s="14" t="s">
        <v>34</v>
      </c>
      <c r="S64" s="14" t="s">
        <v>34</v>
      </c>
      <c r="T64" s="14" t="s">
        <v>34</v>
      </c>
      <c r="U64" s="14" t="s">
        <v>35</v>
      </c>
      <c r="V64" s="14"/>
    </row>
    <row r="65" spans="16:22">
      <c r="P65" s="14"/>
      <c r="Q65" s="14" t="str">
        <f>Q$47&amp;IF(EXACT(Q64,"자유학기"),1,0)</f>
        <v>110</v>
      </c>
      <c r="R65" s="14" t="str">
        <f>R$47&amp;IF(EXACT(R64,"자유학기"),1,0)</f>
        <v>120</v>
      </c>
      <c r="S65" s="14" t="str">
        <f>S$47&amp;IF(EXACT(S64,"자유학기"),1,0)</f>
        <v>210</v>
      </c>
      <c r="T65" s="14" t="str">
        <f>T$47&amp;IF(EXACT(T64,"자유학기"),1,0)</f>
        <v>220</v>
      </c>
      <c r="U65" s="14" t="str">
        <f>U$47&amp;IF(EXACT(U64,"자유학기"),1,0)</f>
        <v>311</v>
      </c>
      <c r="V65" s="14" t="str">
        <f>Q65&amp;R65&amp;S65&amp;T65&amp;U65</f>
        <v>110120210220311</v>
      </c>
    </row>
    <row r="66" spans="16:22">
      <c r="P66" s="14">
        <v>99</v>
      </c>
      <c r="Q66" s="14" t="s">
        <v>34</v>
      </c>
      <c r="R66" s="14" t="s">
        <v>34</v>
      </c>
      <c r="S66" s="14" t="s">
        <v>34</v>
      </c>
      <c r="T66" s="14" t="s">
        <v>34</v>
      </c>
      <c r="U66" s="14" t="s">
        <v>34</v>
      </c>
      <c r="V66" s="14"/>
    </row>
    <row r="67" spans="16:22">
      <c r="P67" s="14"/>
      <c r="Q67" s="14" t="str">
        <f>Q$47&amp;IF(EXACT(Q66,"자유학기"),1,0)</f>
        <v>110</v>
      </c>
      <c r="R67" s="14" t="str">
        <f>R$47&amp;IF(EXACT(R66,"자유학기"),1,0)</f>
        <v>120</v>
      </c>
      <c r="S67" s="14" t="str">
        <f>S$47&amp;IF(EXACT(S66,"자유학기"),1,0)</f>
        <v>210</v>
      </c>
      <c r="T67" s="14" t="str">
        <f>T$47&amp;IF(EXACT(T66,"자유학기"),1,0)</f>
        <v>220</v>
      </c>
      <c r="U67" s="14" t="str">
        <f>U$47&amp;IF(EXACT(U66,"자유학기"),1,0)</f>
        <v>310</v>
      </c>
      <c r="V67" s="14" t="str">
        <f t="shared" ref="V67" si="16">Q67&amp;R67&amp;S67&amp;T67&amp;U67</f>
        <v>110120210220310</v>
      </c>
    </row>
  </sheetData>
  <sheetProtection password="EEB1" sheet="1" objects="1" scenarios="1"/>
  <mergeCells count="8">
    <mergeCell ref="B28:B31"/>
    <mergeCell ref="B35:B38"/>
    <mergeCell ref="L44:N45"/>
    <mergeCell ref="B2:N2"/>
    <mergeCell ref="B4:B5"/>
    <mergeCell ref="B7:B10"/>
    <mergeCell ref="B14:B17"/>
    <mergeCell ref="B21:B24"/>
  </mergeCells>
  <phoneticPr fontId="1" type="noConversion"/>
  <conditionalFormatting sqref="Q64:U65 Q48:U61">
    <cfRule type="expression" dxfId="5" priority="11">
      <formula>EXACT(Q48,"자유학기")</formula>
    </cfRule>
  </conditionalFormatting>
  <conditionalFormatting sqref="Q66:U67">
    <cfRule type="expression" dxfId="4" priority="10">
      <formula>EXACT(Q66,"자유학기")</formula>
    </cfRule>
  </conditionalFormatting>
  <conditionalFormatting sqref="Q62:U62">
    <cfRule type="expression" dxfId="3" priority="4">
      <formula>EXACT(Q62,"자유학기")</formula>
    </cfRule>
  </conditionalFormatting>
  <conditionalFormatting sqref="Q63:U63">
    <cfRule type="expression" dxfId="2" priority="3">
      <formula>EXACT(Q63,"자유학기")</formula>
    </cfRule>
  </conditionalFormatting>
  <conditionalFormatting sqref="T62">
    <cfRule type="expression" dxfId="1" priority="2">
      <formula>EXACT(T62,"자유학기")</formula>
    </cfRule>
  </conditionalFormatting>
  <conditionalFormatting sqref="U62">
    <cfRule type="expression" dxfId="0" priority="1">
      <formula>EXACT(U62,"자유학기")</formula>
    </cfRule>
  </conditionalFormatting>
  <dataValidations count="2">
    <dataValidation type="list" allowBlank="1" showInputMessage="1" showErrorMessage="1" errorTitle="값이 바르지 않습니다." error="성취도는 A, B, C, D, E, 0 중에 하나여야 합니다." promptTitle="성취도 입력" prompt="성취도를 A, B, C, D, E, 0 중에서 선택 또는 입력하세요._x000a_해당 학기에 수강하지 않은 과목은 0을 선택 또는 입력하세요." sqref="M28:N28 M7:N7 M21:N21 M14:N14 D7:I7 D14:I14 D21:I21 D28:I28 D35:I35 M35:N35">
      <formula1>"A,B,C,D,E,0"</formula1>
    </dataValidation>
    <dataValidation type="list" allowBlank="1" showInputMessage="1" showErrorMessage="1" errorTitle="값이 바르지 않습니다." error="성취도는 A, B, C, D, E, 0 중에 하나여야 합니다." promptTitle="성취도 입력" prompt="성취도를 A, B, C, 0 중에서 선택 또는 입력하세요._x000a_해당 학기에 수강하지 않은 과목은 0을 선택 또는 입력하세요." sqref="J7:L7 J14:L14 J21:L21 J28:L28 J35:L35">
      <formula1>"A,B,C,0"</formula1>
    </dataValidation>
  </dataValidations>
  <printOptions horizontalCentered="1"/>
  <pageMargins left="0.15748031496062992" right="0.19685039370078741" top="0.9055118110236221" bottom="0.47244094488188981" header="0.39370078740157483" footer="0.19685039370078741"/>
  <pageSetup paperSize="9" scale="90" orientation="landscape" verticalDpi="0" r:id="rId1"/>
  <headerFooter>
    <oddHeader>&amp;C&amp;"-,굵게"&amp;20&amp;A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28" sqref="K28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교과영역점수산출-2017</vt:lpstr>
      <vt:lpstr>자유학기제 성적환산</vt:lpstr>
      <vt:lpstr>'교과영역점수산출-2017'!Print_Area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Eunju</dc:creator>
  <cp:lastModifiedBy>teacher</cp:lastModifiedBy>
  <cp:lastPrinted>2014-07-21T06:40:49Z</cp:lastPrinted>
  <dcterms:created xsi:type="dcterms:W3CDTF">2011-06-18T12:46:51Z</dcterms:created>
  <dcterms:modified xsi:type="dcterms:W3CDTF">2016-06-07T00:35:13Z</dcterms:modified>
</cp:coreProperties>
</file>